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240" windowWidth="12000" windowHeight="7230" activeTab="0"/>
  </bookViews>
  <sheets>
    <sheet name="квітень 2014" sheetId="1" r:id="rId1"/>
    <sheet name="Скорочення" sheetId="2" r:id="rId2"/>
    <sheet name="Список-БД" sheetId="3" state="hidden" r:id="rId3"/>
  </sheets>
  <definedNames>
    <definedName name="_xlfn.SUMIFS" hidden="1">#NAME?</definedName>
    <definedName name="Список">'Список-БД'!$B$1:$B$32</definedName>
  </definedNames>
  <calcPr fullCalcOnLoad="1"/>
</workbook>
</file>

<file path=xl/sharedStrings.xml><?xml version="1.0" encoding="utf-8"?>
<sst xmlns="http://schemas.openxmlformats.org/spreadsheetml/2006/main" count="251" uniqueCount="134">
  <si>
    <t>№ з/п</t>
  </si>
  <si>
    <t>Табельний номер</t>
  </si>
  <si>
    <t>Стать (ч/ж)</t>
  </si>
  <si>
    <t>ПІБ, посада</t>
  </si>
  <si>
    <t>x</t>
  </si>
  <si>
    <t>Відмітки про явки та неявки за числами місяця (годин)</t>
  </si>
  <si>
    <t>Відпрацьовано за місяць</t>
  </si>
  <si>
    <t>годин</t>
  </si>
  <si>
    <t>днів</t>
  </si>
  <si>
    <t>всього</t>
  </si>
  <si>
    <t>з них</t>
  </si>
  <si>
    <t>надурочно</t>
  </si>
  <si>
    <t>нічних</t>
  </si>
  <si>
    <t>вихідних, святкових</t>
  </si>
  <si>
    <t>З причин за місяць</t>
  </si>
  <si>
    <t>коди 8-10</t>
  </si>
  <si>
    <t>коди 18</t>
  </si>
  <si>
    <t>коди 19</t>
  </si>
  <si>
    <t>коди 20</t>
  </si>
  <si>
    <t>коди 21</t>
  </si>
  <si>
    <t>простої</t>
  </si>
  <si>
    <t>коди 23</t>
  </si>
  <si>
    <t>прогули</t>
  </si>
  <si>
    <t>коди 24</t>
  </si>
  <si>
    <t>страйки</t>
  </si>
  <si>
    <t>коди 25</t>
  </si>
  <si>
    <t>коди 26-27</t>
  </si>
  <si>
    <t>інші</t>
  </si>
  <si>
    <t>коди 28-30</t>
  </si>
  <si>
    <t>Відповідальна</t>
  </si>
  <si>
    <t>особа</t>
  </si>
  <si>
    <t>(посада)</t>
  </si>
  <si>
    <t>(підпис працівника)</t>
  </si>
  <si>
    <t>(ПІБ)</t>
  </si>
  <si>
    <t>Керівник структурного</t>
  </si>
  <si>
    <t>підрозділу</t>
  </si>
  <si>
    <t>Типова форма № П-5</t>
  </si>
  <si>
    <t>ЗАТВЕРДЖЕНО</t>
  </si>
  <si>
    <t>05.12.2008 № 489</t>
  </si>
  <si>
    <t>Найменування підприємства (установи, організації)</t>
  </si>
  <si>
    <t>(назва структурного підрозділу)</t>
  </si>
  <si>
    <t xml:space="preserve">Ідентифікаційний код ЄДРПОУ </t>
  </si>
  <si>
    <t>ТАБЕЛЬ ОБЛІКУ ВИКОРИСТАННЯ РОБОЧОГО ЧАСУ</t>
  </si>
  <si>
    <t>Дата заповнення</t>
  </si>
  <si>
    <t>Звітний період</t>
  </si>
  <si>
    <t>по</t>
  </si>
  <si>
    <t>ж</t>
  </si>
  <si>
    <t>Всього неявок</t>
  </si>
  <si>
    <t>основна та додаткова відпустки</t>
  </si>
  <si>
    <t>відпустки без збере-ження зар. плати за згодою сторін</t>
  </si>
  <si>
    <t>відпустки у зв'язку з нав-анням, творчі в обов. порядку та ін.</t>
  </si>
  <si>
    <t>перевод на неповний роб. день (тиждень)</t>
  </si>
  <si>
    <t>тимчасовий перевод на інше підприємство</t>
  </si>
  <si>
    <t>тимчасова непрацездатність</t>
  </si>
  <si>
    <t>Оклад, грн.</t>
  </si>
  <si>
    <t>відпустка без збереження з/п на період припинення виконання робіт</t>
  </si>
  <si>
    <t>коди 11-15,17, 22</t>
  </si>
  <si>
    <t>Наказом Держкомстату України</t>
  </si>
  <si>
    <t xml:space="preserve">з </t>
  </si>
  <si>
    <t>Працівник відділу</t>
  </si>
  <si>
    <t>кадрів</t>
  </si>
  <si>
    <t>ТН</t>
  </si>
  <si>
    <t>Р</t>
  </si>
  <si>
    <t>год./ днів</t>
  </si>
  <si>
    <t>год/ днів</t>
  </si>
  <si>
    <t>г./ дн.</t>
  </si>
  <si>
    <t>Відрядження</t>
  </si>
  <si>
    <t>В</t>
  </si>
  <si>
    <t>х</t>
  </si>
  <si>
    <t>НА</t>
  </si>
  <si>
    <t>НЗ</t>
  </si>
  <si>
    <t>м</t>
  </si>
  <si>
    <t>31.04.2014</t>
  </si>
  <si>
    <t>14.04.2014 р.</t>
  </si>
  <si>
    <t>Умовні позначення</t>
  </si>
  <si>
    <t>Код</t>
  </si>
  <si>
    <t>цифровий</t>
  </si>
  <si>
    <t>буквений</t>
  </si>
  <si>
    <t>РС</t>
  </si>
  <si>
    <t>ВЧ</t>
  </si>
  <si>
    <t>РН</t>
  </si>
  <si>
    <t>НУ</t>
  </si>
  <si>
    <t>РВ</t>
  </si>
  <si>
    <t>ВД</t>
  </si>
  <si>
    <t>Д</t>
  </si>
  <si>
    <t>Ч</t>
  </si>
  <si>
    <t>ТВ</t>
  </si>
  <si>
    <t>Н</t>
  </si>
  <si>
    <t>НБ</t>
  </si>
  <si>
    <t>ДБ</t>
  </si>
  <si>
    <t>ДО</t>
  </si>
  <si>
    <t>ВП</t>
  </si>
  <si>
    <t>ДД</t>
  </si>
  <si>
    <t>БЗ</t>
  </si>
  <si>
    <t>НД</t>
  </si>
  <si>
    <t>НП</t>
  </si>
  <si>
    <t>ІН</t>
  </si>
  <si>
    <t>П</t>
  </si>
  <si>
    <t>ПР</t>
  </si>
  <si>
    <t>С</t>
  </si>
  <si>
    <t>НН</t>
  </si>
  <si>
    <t>ІВ</t>
  </si>
  <si>
    <t>І</t>
  </si>
  <si>
    <t>Години роботи, передбачені колдоговором</t>
  </si>
  <si>
    <t>години роботи працівників, яким встановлено неповний робочий день (тиждень) згідно із законодавством</t>
  </si>
  <si>
    <t>Вечірні години роботи</t>
  </si>
  <si>
    <t>Нічні години роботи</t>
  </si>
  <si>
    <t>Надурочні години роботи</t>
  </si>
  <si>
    <t>Години роботи у вихідні та святкові дні</t>
  </si>
  <si>
    <t>Основна щорічна відпустка (ст. 6 Закону України "Про відпустки")</t>
  </si>
  <si>
    <t>Щорічна додаткова відпустка (ст. 7,8 Закону України "Про відпустки")</t>
  </si>
  <si>
    <t>Додаткова відпустка, передбачена ст. 20,21,30 Закону України "Про статус і соціальний захист громадян, які постраждали внаслідок Чорнобильскої катастрофи"</t>
  </si>
  <si>
    <t>Творча відпустка (ст. 16 Закону України "Про відпустки")</t>
  </si>
  <si>
    <t>Додаткова відпустка у зв'язку з навчанням (ст. 13, 14, 15, 151 Закону України "Про відпустки")</t>
  </si>
  <si>
    <t>Відпустка без збереження заробітної плати у зв'язку з навчанням (п. 12, 13, 17 ст. 25 Закону України "Про відпустки")</t>
  </si>
  <si>
    <t>Додаткова відпустка без збереження заробітної плати в обов'язковому порядку (ст. 25, крім п. 3, 12, 13, 17 Закону України "Про відпустки")</t>
  </si>
  <si>
    <t>Додаткова оплачувана відпустка працівникам, які мають дітей (ст. 19 Закону України "Про відпустки")</t>
  </si>
  <si>
    <t>Відпустка у зв'язку з вагітністю і пологами (ст. 17 Закону України "Про відпустки") та відпустка для догляду за дитиною до досягнення нею трирічного віку (ст. 18 Закону України "Про відпустки")</t>
  </si>
  <si>
    <t>Відпустка для догляду за дитиною до досягнення нею шестирічного віку (ст. 25 п.3 Закону України "Про відпустки")</t>
  </si>
  <si>
    <t>Відпустка без збереження заробітної плати за згодою сторін (ст. 26 Закону України "Про відпустки") - за сімейними обставинами</t>
  </si>
  <si>
    <t>Інші відпустки без збереження заробітної плати (на період припинення виконання робіт)</t>
  </si>
  <si>
    <t>Неявки у зв'язку з переведення за ініціативою роботодавця на неповний робочий день (тиждень)</t>
  </si>
  <si>
    <t>Неявки у зв'язку з тимчасовим переведенням на роботу на інше підприємство на підставі договорів між суб'єктами господарювання</t>
  </si>
  <si>
    <t>Інший невідпрацьований час, передбачений законодавством (виконання державних і громадських обов'язків, допризовна підготовка, військові збори, донорські, відгул і т.ін.)</t>
  </si>
  <si>
    <t>Простої</t>
  </si>
  <si>
    <t>Прогули</t>
  </si>
  <si>
    <t>Масові невиходи на роботу (страйки)</t>
  </si>
  <si>
    <t>Оплачувана тимчасова непрацездатність</t>
  </si>
  <si>
    <t>Неоплачувана тимчасова непрацездатність у випадках, передбачених законодавством ( у зв'язку з побутовою травмою та ін. підтверджена довідками лікувальних закладів)</t>
  </si>
  <si>
    <t>Неявки з нез'ясованих причин - непідтверджений лікарняний</t>
  </si>
  <si>
    <t>Інші випадки неявок, передбачених колективними договорами, угодами</t>
  </si>
  <si>
    <t>Інші причини неявок</t>
  </si>
  <si>
    <t>ПІБ</t>
  </si>
  <si>
    <t>посада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</si>
</sst>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dd/mm/yy;@"/>
    <numFmt numFmtId="182" formatCode="[$-F800]dddd\,\ mmmm\ dd\,\ yyyy"/>
    <numFmt numFmtId="183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181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 indent="1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23" xfId="0" applyNumberFormat="1" applyFont="1" applyBorder="1" applyAlignment="1" applyProtection="1">
      <alignment horizontal="center" vertical="center"/>
      <protection locked="0"/>
    </xf>
    <xf numFmtId="14" fontId="0" fillId="0" borderId="21" xfId="0" applyNumberFormat="1" applyFont="1" applyBorder="1" applyAlignment="1" applyProtection="1">
      <alignment horizontal="center" vertical="center"/>
      <protection locked="0"/>
    </xf>
    <xf numFmtId="14" fontId="0" fillId="0" borderId="22" xfId="0" applyNumberFormat="1" applyFont="1" applyBorder="1" applyAlignment="1" applyProtection="1">
      <alignment horizontal="center" vertical="center"/>
      <protection locked="0"/>
    </xf>
    <xf numFmtId="14" fontId="0" fillId="0" borderId="23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vertical="center" textRotation="90"/>
    </xf>
    <xf numFmtId="0" fontId="0" fillId="0" borderId="25" xfId="0" applyBorder="1" applyAlignment="1">
      <alignment vertical="center" textRotation="90"/>
    </xf>
    <xf numFmtId="0" fontId="0" fillId="0" borderId="26" xfId="0" applyBorder="1" applyAlignment="1">
      <alignment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9" xfId="0" applyBorder="1" applyAlignment="1">
      <alignment vertical="center" textRotation="90"/>
    </xf>
    <xf numFmtId="0" fontId="0" fillId="0" borderId="21" xfId="0" applyBorder="1" applyAlignment="1">
      <alignment vertical="center" textRotation="90"/>
    </xf>
    <xf numFmtId="0" fontId="0" fillId="0" borderId="30" xfId="0" applyBorder="1" applyAlignment="1">
      <alignment vertical="center" textRotation="90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21" xfId="0" applyFont="1" applyFill="1" applyBorder="1" applyAlignment="1">
      <alignment horizontal="center" vertical="center" textRotation="90" wrapText="1"/>
    </xf>
    <xf numFmtId="0" fontId="0" fillId="34" borderId="30" xfId="0" applyFont="1" applyFill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41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4" borderId="42" xfId="0" applyFont="1" applyFill="1" applyBorder="1" applyAlignment="1" applyProtection="1">
      <alignment horizontal="center" vertical="center"/>
      <protection locked="0"/>
    </xf>
    <xf numFmtId="0" fontId="6" fillId="34" borderId="37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textRotation="90"/>
      <protection locked="0"/>
    </xf>
    <xf numFmtId="0" fontId="0" fillId="0" borderId="28" xfId="0" applyBorder="1" applyAlignment="1" applyProtection="1">
      <alignment horizontal="center" vertical="center" textRotation="90"/>
      <protection locked="0"/>
    </xf>
    <xf numFmtId="0" fontId="0" fillId="0" borderId="14" xfId="0" applyBorder="1" applyAlignment="1" applyProtection="1">
      <alignment horizontal="center" vertical="center" textRotation="90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zoomScaleSheetLayoutView="75" zoomScalePageLayoutView="0" workbookViewId="0" topLeftCell="A10">
      <selection activeCell="M9" sqref="M9:P9"/>
    </sheetView>
  </sheetViews>
  <sheetFormatPr defaultColWidth="9.00390625" defaultRowHeight="12.75"/>
  <cols>
    <col min="1" max="1" width="2.75390625" style="0" customWidth="1"/>
    <col min="2" max="2" width="3.375" style="0" customWidth="1"/>
    <col min="3" max="3" width="2.625" style="0" customWidth="1"/>
    <col min="4" max="4" width="20.75390625" style="0" customWidth="1"/>
    <col min="5" max="5" width="5.75390625" style="0" customWidth="1"/>
    <col min="6" max="6" width="5.625" style="0" customWidth="1"/>
    <col min="7" max="7" width="6.125" style="0" customWidth="1"/>
    <col min="8" max="18" width="5.75390625" style="0" customWidth="1"/>
    <col min="19" max="19" width="5.625" style="0" customWidth="1"/>
    <col min="20" max="20" width="5.75390625" style="0" customWidth="1"/>
    <col min="21" max="21" width="4.75390625" style="0" customWidth="1"/>
    <col min="22" max="22" width="7.875" style="0" customWidth="1"/>
    <col min="23" max="24" width="3.375" style="0" customWidth="1"/>
    <col min="25" max="25" width="3.625" style="0" customWidth="1"/>
    <col min="26" max="26" width="6.375" style="0" customWidth="1"/>
    <col min="27" max="27" width="8.00390625" style="0" customWidth="1"/>
    <col min="28" max="28" width="6.75390625" style="0" customWidth="1"/>
    <col min="29" max="29" width="6.125" style="0" customWidth="1"/>
    <col min="30" max="30" width="6.75390625" style="0" customWidth="1"/>
    <col min="31" max="31" width="6.875" style="0" customWidth="1"/>
    <col min="32" max="32" width="5.00390625" style="0" customWidth="1"/>
    <col min="33" max="33" width="6.75390625" style="0" customWidth="1"/>
    <col min="34" max="34" width="3.875" style="0" customWidth="1"/>
    <col min="35" max="35" width="4.125" style="0" customWidth="1"/>
    <col min="36" max="36" width="4.00390625" style="0" customWidth="1"/>
    <col min="37" max="37" width="8.375" style="0" customWidth="1"/>
    <col min="38" max="38" width="6.25390625" style="0" customWidth="1"/>
    <col min="39" max="39" width="8.125" style="0" customWidth="1"/>
  </cols>
  <sheetData>
    <row r="1" spans="25:35" ht="12.75">
      <c r="Y1" s="1"/>
      <c r="Z1" s="1"/>
      <c r="AA1" s="1"/>
      <c r="AH1" s="1" t="s">
        <v>36</v>
      </c>
      <c r="AI1" s="1"/>
    </row>
    <row r="2" ht="12.75">
      <c r="AH2" t="s">
        <v>37</v>
      </c>
    </row>
    <row r="3" spans="8:34" ht="15.75">
      <c r="H3" s="30"/>
      <c r="I3" s="30"/>
      <c r="J3" s="30"/>
      <c r="K3" s="30"/>
      <c r="L3" s="30"/>
      <c r="M3" s="30"/>
      <c r="N3" s="30"/>
      <c r="O3" s="30"/>
      <c r="P3" s="30"/>
      <c r="Q3" s="30"/>
      <c r="AH3" t="s">
        <v>57</v>
      </c>
    </row>
    <row r="4" spans="8:34" ht="12.75">
      <c r="H4" s="29" t="s">
        <v>39</v>
      </c>
      <c r="I4" s="29"/>
      <c r="J4" s="29"/>
      <c r="K4" s="29"/>
      <c r="L4" s="29"/>
      <c r="M4" s="29"/>
      <c r="N4" s="29"/>
      <c r="O4" s="29"/>
      <c r="P4" s="29"/>
      <c r="AH4" t="s">
        <v>38</v>
      </c>
    </row>
    <row r="6" spans="8:16" ht="15.75">
      <c r="H6" s="30"/>
      <c r="I6" s="31"/>
      <c r="J6" s="31"/>
      <c r="K6" s="31"/>
      <c r="L6" s="31"/>
      <c r="M6" s="31"/>
      <c r="N6" s="31"/>
      <c r="O6" s="31"/>
      <c r="P6" s="31"/>
    </row>
    <row r="7" spans="8:16" ht="12.75">
      <c r="H7" s="32" t="s">
        <v>40</v>
      </c>
      <c r="I7" s="32"/>
      <c r="J7" s="32"/>
      <c r="K7" s="32"/>
      <c r="L7" s="32"/>
      <c r="M7" s="32"/>
      <c r="N7" s="32"/>
      <c r="O7" s="32"/>
      <c r="P7" s="32"/>
    </row>
    <row r="9" spans="8:39" ht="15.75">
      <c r="H9" s="3" t="s">
        <v>41</v>
      </c>
      <c r="I9" s="3"/>
      <c r="J9" s="3"/>
      <c r="K9" s="3"/>
      <c r="L9" s="3"/>
      <c r="M9" s="30"/>
      <c r="N9" s="30"/>
      <c r="O9" s="30"/>
      <c r="P9" s="30"/>
      <c r="U9" s="33"/>
      <c r="V9" s="33"/>
      <c r="W9" s="33"/>
      <c r="X9" s="33"/>
      <c r="Y9" s="33"/>
      <c r="Z9" s="33"/>
      <c r="AA9" s="33"/>
      <c r="AB9" s="33"/>
      <c r="AE9" s="34" t="s">
        <v>43</v>
      </c>
      <c r="AF9" s="34"/>
      <c r="AG9" s="34"/>
      <c r="AH9" s="34"/>
      <c r="AI9" s="35" t="s">
        <v>44</v>
      </c>
      <c r="AJ9" s="35"/>
      <c r="AK9" s="35"/>
      <c r="AL9" s="35"/>
      <c r="AM9" s="36"/>
    </row>
    <row r="10" spans="21:39" ht="12.75">
      <c r="U10" s="33"/>
      <c r="V10" s="33"/>
      <c r="W10" s="33"/>
      <c r="X10" s="33"/>
      <c r="Y10" s="20"/>
      <c r="Z10" s="20"/>
      <c r="AA10" s="33"/>
      <c r="AB10" s="33"/>
      <c r="AE10" s="34"/>
      <c r="AF10" s="34"/>
      <c r="AG10" s="34"/>
      <c r="AH10" s="34"/>
      <c r="AI10" s="37" t="s">
        <v>58</v>
      </c>
      <c r="AJ10" s="35"/>
      <c r="AK10" s="36"/>
      <c r="AL10" s="37" t="s">
        <v>45</v>
      </c>
      <c r="AM10" s="36"/>
    </row>
    <row r="11" spans="5:39" ht="18">
      <c r="E11" s="38" t="s">
        <v>42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40"/>
      <c r="V11" s="40"/>
      <c r="W11" s="40"/>
      <c r="X11" s="40"/>
      <c r="Y11" s="11"/>
      <c r="Z11" s="11"/>
      <c r="AA11" s="40"/>
      <c r="AB11" s="40"/>
      <c r="AE11" s="41">
        <v>41743</v>
      </c>
      <c r="AF11" s="41"/>
      <c r="AG11" s="41"/>
      <c r="AH11" s="41"/>
      <c r="AI11" s="42">
        <v>41730</v>
      </c>
      <c r="AJ11" s="43"/>
      <c r="AK11" s="44"/>
      <c r="AL11" s="45" t="s">
        <v>72</v>
      </c>
      <c r="AM11" s="46"/>
    </row>
    <row r="12" spans="5:39" ht="18">
      <c r="E12" s="2"/>
      <c r="F12" s="2"/>
      <c r="G12" s="2"/>
      <c r="H12" s="2"/>
      <c r="I12" s="47"/>
      <c r="J12" s="47"/>
      <c r="K12" s="47"/>
      <c r="L12" s="47"/>
      <c r="M12" s="47"/>
      <c r="N12" s="19"/>
      <c r="O12" s="19"/>
      <c r="P12" s="2"/>
      <c r="Q12" s="2"/>
      <c r="R12" s="2"/>
      <c r="S12" s="2"/>
      <c r="T12" s="13"/>
      <c r="U12" s="12"/>
      <c r="V12" s="12"/>
      <c r="W12" s="12"/>
      <c r="X12" s="12"/>
      <c r="Y12" s="11"/>
      <c r="Z12" s="11"/>
      <c r="AA12" s="12"/>
      <c r="AB12" s="12"/>
      <c r="AE12" s="12"/>
      <c r="AF12" s="12"/>
      <c r="AG12" s="12"/>
      <c r="AH12" s="12"/>
      <c r="AI12" s="14"/>
      <c r="AJ12" s="14"/>
      <c r="AK12" s="14"/>
      <c r="AL12" s="12"/>
      <c r="AM12" s="12"/>
    </row>
    <row r="13" ht="13.5" thickBot="1"/>
    <row r="14" spans="1:39" ht="13.5" thickBot="1">
      <c r="A14" s="48" t="s">
        <v>0</v>
      </c>
      <c r="B14" s="51" t="s">
        <v>1</v>
      </c>
      <c r="C14" s="54" t="s">
        <v>2</v>
      </c>
      <c r="D14" s="57" t="s">
        <v>3</v>
      </c>
      <c r="E14" s="60" t="s">
        <v>5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  <c r="U14" s="63" t="s">
        <v>6</v>
      </c>
      <c r="V14" s="64"/>
      <c r="W14" s="64"/>
      <c r="X14" s="64"/>
      <c r="Y14" s="65"/>
      <c r="Z14" s="66" t="s">
        <v>66</v>
      </c>
      <c r="AA14" s="69" t="s">
        <v>47</v>
      </c>
      <c r="AB14" s="60" t="s">
        <v>14</v>
      </c>
      <c r="AC14" s="61"/>
      <c r="AD14" s="61"/>
      <c r="AE14" s="61"/>
      <c r="AF14" s="61"/>
      <c r="AG14" s="61"/>
      <c r="AH14" s="61"/>
      <c r="AI14" s="61"/>
      <c r="AJ14" s="61"/>
      <c r="AK14" s="61"/>
      <c r="AL14" s="62"/>
      <c r="AM14" s="57" t="s">
        <v>54</v>
      </c>
    </row>
    <row r="15" spans="1:39" ht="27.75" customHeight="1" thickBot="1">
      <c r="A15" s="49"/>
      <c r="B15" s="52"/>
      <c r="C15" s="55"/>
      <c r="D15" s="58"/>
      <c r="E15" s="72">
        <v>1</v>
      </c>
      <c r="F15" s="74">
        <v>2</v>
      </c>
      <c r="G15" s="72">
        <v>3</v>
      </c>
      <c r="H15" s="74">
        <v>4</v>
      </c>
      <c r="I15" s="76">
        <v>5</v>
      </c>
      <c r="J15" s="78">
        <v>6</v>
      </c>
      <c r="K15" s="72">
        <v>7</v>
      </c>
      <c r="L15" s="74">
        <v>8</v>
      </c>
      <c r="M15" s="72">
        <v>9</v>
      </c>
      <c r="N15" s="74">
        <v>10</v>
      </c>
      <c r="O15" s="72">
        <v>11</v>
      </c>
      <c r="P15" s="78">
        <v>12</v>
      </c>
      <c r="Q15" s="76">
        <v>13</v>
      </c>
      <c r="R15" s="74">
        <v>14</v>
      </c>
      <c r="S15" s="72">
        <v>15</v>
      </c>
      <c r="T15" s="86" t="s">
        <v>4</v>
      </c>
      <c r="U15" s="89" t="s">
        <v>8</v>
      </c>
      <c r="V15" s="60" t="s">
        <v>7</v>
      </c>
      <c r="W15" s="61"/>
      <c r="X15" s="61"/>
      <c r="Y15" s="62"/>
      <c r="Z15" s="67"/>
      <c r="AA15" s="70"/>
      <c r="AB15" s="92" t="s">
        <v>48</v>
      </c>
      <c r="AC15" s="83" t="s">
        <v>50</v>
      </c>
      <c r="AD15" s="80" t="s">
        <v>49</v>
      </c>
      <c r="AE15" s="83" t="s">
        <v>55</v>
      </c>
      <c r="AF15" s="80" t="s">
        <v>51</v>
      </c>
      <c r="AG15" s="83" t="s">
        <v>52</v>
      </c>
      <c r="AH15" s="80" t="s">
        <v>20</v>
      </c>
      <c r="AI15" s="83" t="s">
        <v>22</v>
      </c>
      <c r="AJ15" s="80" t="s">
        <v>24</v>
      </c>
      <c r="AK15" s="83" t="s">
        <v>53</v>
      </c>
      <c r="AL15" s="80" t="s">
        <v>27</v>
      </c>
      <c r="AM15" s="58"/>
    </row>
    <row r="16" spans="1:39" ht="34.5" customHeight="1" thickBot="1">
      <c r="A16" s="49"/>
      <c r="B16" s="52"/>
      <c r="C16" s="55"/>
      <c r="D16" s="58"/>
      <c r="E16" s="73"/>
      <c r="F16" s="75"/>
      <c r="G16" s="73"/>
      <c r="H16" s="75"/>
      <c r="I16" s="77"/>
      <c r="J16" s="79"/>
      <c r="K16" s="73"/>
      <c r="L16" s="75"/>
      <c r="M16" s="73"/>
      <c r="N16" s="75"/>
      <c r="O16" s="73"/>
      <c r="P16" s="79"/>
      <c r="Q16" s="77"/>
      <c r="R16" s="75"/>
      <c r="S16" s="73"/>
      <c r="T16" s="87"/>
      <c r="U16" s="90"/>
      <c r="V16" s="95" t="s">
        <v>9</v>
      </c>
      <c r="W16" s="98" t="s">
        <v>10</v>
      </c>
      <c r="X16" s="61"/>
      <c r="Y16" s="62"/>
      <c r="Z16" s="67"/>
      <c r="AA16" s="70"/>
      <c r="AB16" s="93"/>
      <c r="AC16" s="84"/>
      <c r="AD16" s="81"/>
      <c r="AE16" s="84"/>
      <c r="AF16" s="81"/>
      <c r="AG16" s="84"/>
      <c r="AH16" s="81"/>
      <c r="AI16" s="84"/>
      <c r="AJ16" s="81"/>
      <c r="AK16" s="84"/>
      <c r="AL16" s="81"/>
      <c r="AM16" s="58"/>
    </row>
    <row r="17" spans="1:39" ht="45.75" customHeight="1">
      <c r="A17" s="49"/>
      <c r="B17" s="52"/>
      <c r="C17" s="55"/>
      <c r="D17" s="58"/>
      <c r="E17" s="73"/>
      <c r="F17" s="75"/>
      <c r="G17" s="73"/>
      <c r="H17" s="75"/>
      <c r="I17" s="77"/>
      <c r="J17" s="79"/>
      <c r="K17" s="73"/>
      <c r="L17" s="75"/>
      <c r="M17" s="73"/>
      <c r="N17" s="75"/>
      <c r="O17" s="73"/>
      <c r="P17" s="79"/>
      <c r="Q17" s="77"/>
      <c r="R17" s="75"/>
      <c r="S17" s="73"/>
      <c r="T17" s="88"/>
      <c r="U17" s="90"/>
      <c r="V17" s="96"/>
      <c r="W17" s="99" t="s">
        <v>11</v>
      </c>
      <c r="X17" s="95" t="s">
        <v>12</v>
      </c>
      <c r="Y17" s="95" t="s">
        <v>13</v>
      </c>
      <c r="Z17" s="67"/>
      <c r="AA17" s="70"/>
      <c r="AB17" s="93"/>
      <c r="AC17" s="84"/>
      <c r="AD17" s="81"/>
      <c r="AE17" s="84"/>
      <c r="AF17" s="81"/>
      <c r="AG17" s="84"/>
      <c r="AH17" s="81"/>
      <c r="AI17" s="84"/>
      <c r="AJ17" s="81"/>
      <c r="AK17" s="84"/>
      <c r="AL17" s="81"/>
      <c r="AM17" s="58"/>
    </row>
    <row r="18" spans="1:39" ht="27.75" customHeight="1" thickBot="1">
      <c r="A18" s="49"/>
      <c r="B18" s="52"/>
      <c r="C18" s="55"/>
      <c r="D18" s="58"/>
      <c r="E18" s="113">
        <v>16</v>
      </c>
      <c r="F18" s="105">
        <v>17</v>
      </c>
      <c r="G18" s="102">
        <v>18</v>
      </c>
      <c r="H18" s="110">
        <v>19</v>
      </c>
      <c r="I18" s="107">
        <v>20</v>
      </c>
      <c r="J18" s="110">
        <v>21</v>
      </c>
      <c r="K18" s="102">
        <v>22</v>
      </c>
      <c r="L18" s="105">
        <v>23</v>
      </c>
      <c r="M18" s="102">
        <v>24</v>
      </c>
      <c r="N18" s="105">
        <v>25</v>
      </c>
      <c r="O18" s="107">
        <v>26</v>
      </c>
      <c r="P18" s="110">
        <v>27</v>
      </c>
      <c r="Q18" s="102">
        <v>28</v>
      </c>
      <c r="R18" s="105">
        <v>29</v>
      </c>
      <c r="S18" s="102">
        <v>30</v>
      </c>
      <c r="T18" s="105">
        <v>31</v>
      </c>
      <c r="U18" s="90"/>
      <c r="V18" s="96"/>
      <c r="W18" s="100"/>
      <c r="X18" s="96"/>
      <c r="Y18" s="96"/>
      <c r="Z18" s="68"/>
      <c r="AA18" s="71"/>
      <c r="AB18" s="94"/>
      <c r="AC18" s="85"/>
      <c r="AD18" s="82"/>
      <c r="AE18" s="85"/>
      <c r="AF18" s="82"/>
      <c r="AG18" s="85"/>
      <c r="AH18" s="82"/>
      <c r="AI18" s="85"/>
      <c r="AJ18" s="82"/>
      <c r="AK18" s="85"/>
      <c r="AL18" s="82"/>
      <c r="AM18" s="58"/>
    </row>
    <row r="19" spans="1:39" ht="44.25" customHeight="1" thickBot="1">
      <c r="A19" s="49"/>
      <c r="B19" s="52"/>
      <c r="C19" s="55"/>
      <c r="D19" s="58"/>
      <c r="E19" s="114"/>
      <c r="F19" s="87"/>
      <c r="G19" s="103"/>
      <c r="H19" s="111"/>
      <c r="I19" s="108"/>
      <c r="J19" s="111"/>
      <c r="K19" s="103"/>
      <c r="L19" s="87"/>
      <c r="M19" s="103"/>
      <c r="N19" s="87"/>
      <c r="O19" s="108"/>
      <c r="P19" s="111"/>
      <c r="Q19" s="103"/>
      <c r="R19" s="87"/>
      <c r="S19" s="103"/>
      <c r="T19" s="87"/>
      <c r="U19" s="90"/>
      <c r="V19" s="96"/>
      <c r="W19" s="100"/>
      <c r="X19" s="96"/>
      <c r="Y19" s="96"/>
      <c r="Z19" s="5" t="s">
        <v>7</v>
      </c>
      <c r="AA19" s="5" t="s">
        <v>7</v>
      </c>
      <c r="AB19" s="7" t="s">
        <v>15</v>
      </c>
      <c r="AC19" s="9" t="s">
        <v>56</v>
      </c>
      <c r="AD19" s="7" t="s">
        <v>16</v>
      </c>
      <c r="AE19" s="9" t="s">
        <v>17</v>
      </c>
      <c r="AF19" s="7" t="s">
        <v>18</v>
      </c>
      <c r="AG19" s="9" t="s">
        <v>19</v>
      </c>
      <c r="AH19" s="7" t="s">
        <v>21</v>
      </c>
      <c r="AI19" s="9" t="s">
        <v>23</v>
      </c>
      <c r="AJ19" s="7" t="s">
        <v>25</v>
      </c>
      <c r="AK19" s="9" t="s">
        <v>26</v>
      </c>
      <c r="AL19" s="7" t="s">
        <v>28</v>
      </c>
      <c r="AM19" s="58"/>
    </row>
    <row r="20" spans="1:39" ht="31.5" customHeight="1" thickBot="1">
      <c r="A20" s="50"/>
      <c r="B20" s="53"/>
      <c r="C20" s="56"/>
      <c r="D20" s="59"/>
      <c r="E20" s="115"/>
      <c r="F20" s="106"/>
      <c r="G20" s="104"/>
      <c r="H20" s="112"/>
      <c r="I20" s="109"/>
      <c r="J20" s="112"/>
      <c r="K20" s="104"/>
      <c r="L20" s="106"/>
      <c r="M20" s="104"/>
      <c r="N20" s="106"/>
      <c r="O20" s="109"/>
      <c r="P20" s="112"/>
      <c r="Q20" s="104"/>
      <c r="R20" s="106"/>
      <c r="S20" s="104"/>
      <c r="T20" s="106"/>
      <c r="U20" s="91"/>
      <c r="V20" s="97"/>
      <c r="W20" s="101"/>
      <c r="X20" s="97"/>
      <c r="Y20" s="97"/>
      <c r="Z20" s="6" t="s">
        <v>8</v>
      </c>
      <c r="AA20" s="21" t="s">
        <v>8</v>
      </c>
      <c r="AB20" s="8" t="s">
        <v>63</v>
      </c>
      <c r="AC20" s="8" t="s">
        <v>63</v>
      </c>
      <c r="AD20" s="8" t="s">
        <v>63</v>
      </c>
      <c r="AE20" s="8" t="s">
        <v>63</v>
      </c>
      <c r="AF20" s="8" t="s">
        <v>64</v>
      </c>
      <c r="AG20" s="8" t="s">
        <v>64</v>
      </c>
      <c r="AH20" s="8" t="s">
        <v>65</v>
      </c>
      <c r="AI20" s="8" t="s">
        <v>65</v>
      </c>
      <c r="AJ20" s="8" t="s">
        <v>65</v>
      </c>
      <c r="AK20" s="8" t="s">
        <v>63</v>
      </c>
      <c r="AL20" s="8" t="s">
        <v>65</v>
      </c>
      <c r="AM20" s="59"/>
    </row>
    <row r="21" spans="1:39" ht="15.75" customHeight="1">
      <c r="A21" s="116">
        <v>1</v>
      </c>
      <c r="B21" s="119">
        <v>1972</v>
      </c>
      <c r="C21" s="116" t="s">
        <v>46</v>
      </c>
      <c r="D21" s="122" t="s">
        <v>132</v>
      </c>
      <c r="E21" s="27">
        <v>8.25</v>
      </c>
      <c r="F21" s="27">
        <v>8.25</v>
      </c>
      <c r="G21" s="27">
        <v>8.25</v>
      </c>
      <c r="H21" s="27">
        <v>7</v>
      </c>
      <c r="I21" s="27" t="s">
        <v>68</v>
      </c>
      <c r="J21" s="27" t="s">
        <v>68</v>
      </c>
      <c r="K21" s="27">
        <v>8.25</v>
      </c>
      <c r="L21" s="27">
        <v>8.25</v>
      </c>
      <c r="M21" s="27">
        <v>8.25</v>
      </c>
      <c r="N21" s="27">
        <v>8.25</v>
      </c>
      <c r="O21" s="27">
        <v>7</v>
      </c>
      <c r="P21" s="27" t="s">
        <v>68</v>
      </c>
      <c r="Q21" s="27" t="s">
        <v>68</v>
      </c>
      <c r="R21" s="27">
        <v>8.25</v>
      </c>
      <c r="S21" s="27">
        <v>8.25</v>
      </c>
      <c r="T21" s="27" t="s">
        <v>68</v>
      </c>
      <c r="U21" s="124">
        <f>COUNTIF($E22:$T22,"Р")+COUNTIF($E24:$T24,"Р")</f>
        <v>5</v>
      </c>
      <c r="V21" s="127">
        <f>SUMIF($E22:$T22,"Р",$E21:$T21)+SUMIF($E24:$T24,"Р",$E23:$T23)</f>
        <v>40</v>
      </c>
      <c r="W21" s="130"/>
      <c r="X21" s="130"/>
      <c r="Y21" s="130"/>
      <c r="Z21" s="124">
        <f>SUMIF($E22:$T22,"ВД",$E21:$T21)+SUMIF($E24:$T24,"ВД",$E23:$T23)</f>
        <v>0</v>
      </c>
      <c r="AA21" s="124">
        <f>SUM(AB21:AL22)</f>
        <v>48.25</v>
      </c>
      <c r="AB21" s="124">
        <f>SUMIF($E22:$T22,"В",$E21:$T21)+SUMIF($E24:$T24,"В",$E23:$T23)+SUMIF($E22:$T22,"Д",$E21:$T21)+SUMIF($E24:$T24,"Д",$E23:$T23)+SUMIF($E22:$T22,"Ч",$E21:$T21)+SUMIF($E24:$T24,"Ч",$E23:$T23)</f>
        <v>16.5</v>
      </c>
      <c r="AC21" s="124">
        <f>SUMIF($E22:$T22,"ТВ",$E21:$T21)+SUMIF($E24:$T24,"ТВ",$E23:$T23)+SUMIF($E22:$T22,"Н",$E21:$T21)+SUMIF($E24:$T24,"Н",$E23:$T23)+SUMIF($E22:$T22,"НБ",$E21:$T21)+SUMIF($E24:$T24,"НБ",$E23:$T23)+SUMIF($E22:$T22,"ДБ",$E21:$T21)+SUMIF($E24:$T24,"ДБ",$E23:$T23)+SUMIF($E22:$T22,"ДО",$E21:$T21)+SUMIF($E24:$T24,"ДО",$E23:$T23)+SUMIF($E22:$T22,"ДД",$E21:$T21)+SUMIF($E24:$T24,"ДД",$E23:$T23)+SUMIF($E22:$T22,"ІН",$E21:$T21)+SUMIF($E24:$T24,"ІН",$E23:$T23)</f>
        <v>0</v>
      </c>
      <c r="AD21" s="124">
        <f>SUMIF($E22:$T22,"НА",$E21:$T21)+SUMIF($E24:$T24,"НА",$E23:$T23)</f>
        <v>8.25</v>
      </c>
      <c r="AE21" s="124">
        <f>SUMIF($E22:$T22,"БЗ",$E21:$T21)+SUMIF($E24:$T24,"БЗ",$E23:$T23)</f>
        <v>0</v>
      </c>
      <c r="AF21" s="124">
        <f>SUMIF($E22:$T22,"НД",$E21:$T21)+SUMIF($E24:$T24,"НД",$E23:$T23)</f>
        <v>0</v>
      </c>
      <c r="AG21" s="124">
        <f>SUMIF($E22:$T22,"НП",$E21:$T21)+SUMIF($E24:$T24,"НП",$E23:$T23)</f>
        <v>0</v>
      </c>
      <c r="AH21" s="124">
        <f>SUMIF($E22:$T22,"П",$E21:$T21)+SUMIF($E24:$T24,"П",$E23:$T23)</f>
        <v>0</v>
      </c>
      <c r="AI21" s="124">
        <f>SUMIF($E22:$T22,"ПР",$E21:$T21)+SUMIF($E24:$T24,"ПР",$E23:$T23)</f>
        <v>0</v>
      </c>
      <c r="AJ21" s="124">
        <f>SUMIF($E22:$T22,"С",$E21:$T21)+SUMIF($E24:$T24,"С",$E23:$T23)</f>
        <v>0</v>
      </c>
      <c r="AK21" s="124">
        <f>SUMIF($E22:$T22,"ТН",$E21:$T21)+SUMIF($E24:$T24,"ТН",$E23:$T23)+SUMIF($E22:$T22,"НН",$E21:$T21)+SUMIF($E24:$T24,"НН",$E23:$T23)</f>
        <v>23.5</v>
      </c>
      <c r="AL21" s="124">
        <f>SUMIF($E22:$T22,"НЗ",$E21:$T21)+SUMIF($E24:$T24,"НЗ",$E23:$T23)+SUMIF($E22:$T22,"ІВ",$E21:$T21)+SUMIF($E24:$T24,"ІВ",$E23:$T23)+SUMIF($E22:$T22,"І",$E21:$T21)+SUMIF($E24:$T24,"І",$E23:$T23)</f>
        <v>0</v>
      </c>
      <c r="AM21" s="116"/>
    </row>
    <row r="22" spans="1:39" ht="15.75" customHeight="1" thickBot="1">
      <c r="A22" s="117"/>
      <c r="B22" s="120"/>
      <c r="C22" s="117"/>
      <c r="D22" s="123"/>
      <c r="E22" s="28" t="s">
        <v>69</v>
      </c>
      <c r="F22" s="28" t="s">
        <v>61</v>
      </c>
      <c r="G22" s="28" t="s">
        <v>61</v>
      </c>
      <c r="H22" s="28" t="s">
        <v>61</v>
      </c>
      <c r="I22" s="28" t="s">
        <v>68</v>
      </c>
      <c r="J22" s="28" t="s">
        <v>68</v>
      </c>
      <c r="K22" s="28" t="s">
        <v>62</v>
      </c>
      <c r="L22" s="28" t="s">
        <v>62</v>
      </c>
      <c r="M22" s="28" t="s">
        <v>62</v>
      </c>
      <c r="N22" s="28" t="s">
        <v>62</v>
      </c>
      <c r="O22" s="28" t="s">
        <v>62</v>
      </c>
      <c r="P22" s="28" t="s">
        <v>68</v>
      </c>
      <c r="Q22" s="28" t="s">
        <v>68</v>
      </c>
      <c r="R22" s="28" t="s">
        <v>67</v>
      </c>
      <c r="S22" s="28" t="s">
        <v>67</v>
      </c>
      <c r="T22" s="28" t="s">
        <v>68</v>
      </c>
      <c r="U22" s="125"/>
      <c r="V22" s="128"/>
      <c r="W22" s="131"/>
      <c r="X22" s="13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17"/>
    </row>
    <row r="23" spans="1:39" ht="15.75" customHeight="1" thickTop="1">
      <c r="A23" s="117"/>
      <c r="B23" s="120"/>
      <c r="C23" s="117"/>
      <c r="D23" s="133" t="s">
        <v>133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125"/>
      <c r="V23" s="128"/>
      <c r="W23" s="135"/>
      <c r="X23" s="135"/>
      <c r="Y23" s="135"/>
      <c r="Z23" s="137">
        <f>COUNTIF($E22:$T22,"ВД")+COUNTIF($E24:$T24,"ВД")</f>
        <v>0</v>
      </c>
      <c r="AA23" s="137">
        <f>SUM(AB23:AL24)</f>
        <v>6</v>
      </c>
      <c r="AB23" s="137">
        <f>COUNTIF($E22:$T22,"В")+COUNTIF($E24:$T24,"В")+COUNTIF($E22:$T22,"Д")+COUNTIF($E24:$T24,"Д")+COUNTIF($E22:$T22,"Ч")+COUNTIF($E24:$T24,"Ч")</f>
        <v>2</v>
      </c>
      <c r="AC23" s="137">
        <f>COUNTIF($E22:$T22,"ТВ")+COUNTIF($E24:$T24,"ТВ")+COUNTIF($E22:$T22,"Н")+COUNTIF($E24:$T24,"Н")+COUNTIF($E22:$T22,"НБ")+COUNTIF($E24:$T24,"НБ")+COUNTIF($E22:$T22,"ДБ")+COUNTIF($E24:$T24,"ДБ")+COUNTIF($E22:$T22,"ДО")+COUNTIF($E24:$T24,"ДО")+COUNTIF($E22:$T22,"ДД")+COUNTIF($E24:$T24,"ДД")</f>
        <v>0</v>
      </c>
      <c r="AD23" s="137">
        <f>COUNTIF($E22:$T22,"НА")+COUNTIF($E24:$T24,"НА")</f>
        <v>1</v>
      </c>
      <c r="AE23" s="137">
        <f>COUNTIF($E22:$T22,"БЗ")+COUNTIF($E24:$T24,"БЗ")</f>
        <v>0</v>
      </c>
      <c r="AF23" s="137">
        <f>COUNTIF($E22:$T22,"НД")+COUNTIF($E24:$T24,"НД")</f>
        <v>0</v>
      </c>
      <c r="AG23" s="137">
        <f>COUNTIF($E22:$T22,"НП")+COUNTIF($E24:$T24,"НП")</f>
        <v>0</v>
      </c>
      <c r="AH23" s="137">
        <f>COUNTIF($E22:$T22,"П")+COUNTIF($E24:$T24,"П")</f>
        <v>0</v>
      </c>
      <c r="AI23" s="137">
        <f>COUNTIF($E22:$T22,"ПР")+COUNTIF($E24:$T24,"ПР")</f>
        <v>0</v>
      </c>
      <c r="AJ23" s="137">
        <f>COUNTIF($E22:$T22,"С")+COUNTIF($E24:$T24,"С")</f>
        <v>0</v>
      </c>
      <c r="AK23" s="137">
        <f>COUNTIF($E22:$T22,"ТН")+COUNTIF($E24:$T24,"ТН")+COUNTIF($E22:$T22,"НН")+COUNTIF($E24:$T24,"НН")</f>
        <v>3</v>
      </c>
      <c r="AL23" s="137">
        <f>COUNTIF($E22:$T22,"НЗ")+COUNTIF($E24:$T24,"НЗ")+COUNTIF($E22:$T22,"ІВ")+COUNTIF($E24:$T24,"ІВ")+COUNTIF($E22:$T22,"І")+COUNTIF($E24:$T24,"І")</f>
        <v>0</v>
      </c>
      <c r="AM23" s="117"/>
    </row>
    <row r="24" spans="1:39" ht="15.75" customHeight="1" thickBot="1">
      <c r="A24" s="118"/>
      <c r="B24" s="121"/>
      <c r="C24" s="118"/>
      <c r="D24" s="13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126"/>
      <c r="V24" s="129"/>
      <c r="W24" s="136"/>
      <c r="X24" s="136"/>
      <c r="Y24" s="13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18"/>
    </row>
    <row r="25" spans="1:39" ht="15.75" customHeight="1">
      <c r="A25" s="116">
        <v>2</v>
      </c>
      <c r="B25" s="119">
        <v>1114</v>
      </c>
      <c r="C25" s="116" t="s">
        <v>46</v>
      </c>
      <c r="D25" s="122" t="s">
        <v>132</v>
      </c>
      <c r="E25" s="27">
        <v>8.25</v>
      </c>
      <c r="F25" s="27">
        <v>8.25</v>
      </c>
      <c r="G25" s="27">
        <v>8.25</v>
      </c>
      <c r="H25" s="27">
        <v>7</v>
      </c>
      <c r="I25" s="27" t="s">
        <v>68</v>
      </c>
      <c r="J25" s="27" t="s">
        <v>68</v>
      </c>
      <c r="K25" s="27">
        <v>8.25</v>
      </c>
      <c r="L25" s="27">
        <v>8.25</v>
      </c>
      <c r="M25" s="27">
        <v>8.25</v>
      </c>
      <c r="N25" s="27">
        <v>8.25</v>
      </c>
      <c r="O25" s="27">
        <v>7</v>
      </c>
      <c r="P25" s="27" t="s">
        <v>68</v>
      </c>
      <c r="Q25" s="27" t="s">
        <v>68</v>
      </c>
      <c r="R25" s="27">
        <v>8.25</v>
      </c>
      <c r="S25" s="27">
        <v>8.25</v>
      </c>
      <c r="T25" s="27" t="s">
        <v>68</v>
      </c>
      <c r="U25" s="124">
        <f>COUNTIF($E26:$T26,"Р")+COUNTIF($E28:$T28,"Р")</f>
        <v>4</v>
      </c>
      <c r="V25" s="127">
        <f>SUMIF($E26:$T26,"Р",$E25:$T25)+SUMIF($E28:$T28,"Р",$E27:$T27)</f>
        <v>31.75</v>
      </c>
      <c r="W25" s="130"/>
      <c r="X25" s="130"/>
      <c r="Y25" s="130"/>
      <c r="Z25" s="124">
        <f>SUMIF($E26:$T26,"ВД",$E25:$T25)+SUMIF($E28:$T28,"ВД",$E27:$T27)</f>
        <v>0</v>
      </c>
      <c r="AA25" s="124">
        <f>SUM(AB25:AL26)</f>
        <v>56.5</v>
      </c>
      <c r="AB25" s="124">
        <f>SUMIF($E26:$T26,"В",$E25:$T25)+SUMIF($E28:$T28,"В",$E27:$T27)+SUMIF($E26:$T26,"Д",$E25:$T25)+SUMIF($E28:$T28,"Д",$E27:$T27)+SUMIF($E26:$T26,"Ч",$E25:$T25)+SUMIF($E28:$T28,"Ч",$E27:$T27)</f>
        <v>0</v>
      </c>
      <c r="AC25" s="124">
        <f>SUMIF($E26:$T26,"ТВ",$E25:$T25)+SUMIF($E28:$T28,"ТВ",$E27:$T27)+SUMIF($E26:$T26,"Н",$E25:$T25)+SUMIF($E28:$T28,"Н",$E27:$T27)+SUMIF($E26:$T26,"НБ",$E25:$T25)+SUMIF($E28:$T28,"НБ",$E27:$T27)+SUMIF($E26:$T26,"ДБ",$E25:$T25)+SUMIF($E28:$T28,"ДБ",$E27:$T27)+SUMIF($E26:$T26,"ДО",$E25:$T25)+SUMIF($E28:$T28,"ДО",$E27:$T27)+SUMIF($E26:$T26,"ДД",$E25:$T25)+SUMIF($E28:$T28,"ДД",$E27:$T27)+SUMIF($E26:$T26,"ІН",$E25:$T25)+SUMIF($E28:$T28,"ІН",$E27:$T27)</f>
        <v>0</v>
      </c>
      <c r="AD25" s="124">
        <f>SUMIF($E26:$T26,"НА",$E25:$T25)+SUMIF($E28:$T28,"НА",$E27:$T27)</f>
        <v>0</v>
      </c>
      <c r="AE25" s="124">
        <f>SUMIF($E26:$T26,"БЗ",$E25:$T25)+SUMIF($E28:$T28,"БЗ",$E27:$T27)</f>
        <v>0</v>
      </c>
      <c r="AF25" s="124">
        <f>SUMIF($E26:$T26,"НД",$E25:$T25)+SUMIF($E28:$T28,"НД",$E27:$T27)</f>
        <v>0</v>
      </c>
      <c r="AG25" s="124">
        <f>SUMIF($E26:$T26,"НП",$E25:$T25)+SUMIF($E28:$T28,"НП",$E27:$T27)</f>
        <v>0</v>
      </c>
      <c r="AH25" s="124">
        <f>SUMIF($E26:$T26,"П",$E25:$T25)+SUMIF($E28:$T28,"П",$E27:$T27)</f>
        <v>0</v>
      </c>
      <c r="AI25" s="124">
        <f>SUMIF($E26:$T26,"ПР",$E25:$T25)+SUMIF($E28:$T28,"ПР",$E27:$T27)</f>
        <v>0</v>
      </c>
      <c r="AJ25" s="124">
        <f>SUMIF($E26:$T26,"С",$E25:$T25)+SUMIF($E28:$T28,"С",$E27:$T27)</f>
        <v>0</v>
      </c>
      <c r="AK25" s="124">
        <f>SUMIF($E26:$T26,"ТН",$E25:$T25)+SUMIF($E28:$T28,"ТН",$E27:$T27)+SUMIF($E26:$T26,"НН",$E25:$T25)+SUMIF($E28:$T28,"НН",$E27:$T27)</f>
        <v>40</v>
      </c>
      <c r="AL25" s="124">
        <f>SUMIF($E26:$T26,"НЗ",$E25:$T25)+SUMIF($E28:$T28,"НЗ",$E27:$T27)+SUMIF($E26:$T26,"ІВ",$E25:$T25)+SUMIF($E28:$T28,"ІВ",$E27:$T27)+SUMIF($E26:$T26,"І",$E25:$T25)+SUMIF($E28:$T28,"І",$E27:$T27)</f>
        <v>16.5</v>
      </c>
      <c r="AM25" s="116"/>
    </row>
    <row r="26" spans="1:39" ht="15.75" customHeight="1" thickBot="1">
      <c r="A26" s="117"/>
      <c r="B26" s="120"/>
      <c r="C26" s="117"/>
      <c r="D26" s="123"/>
      <c r="E26" s="28" t="s">
        <v>62</v>
      </c>
      <c r="F26" s="28" t="s">
        <v>62</v>
      </c>
      <c r="G26" s="28" t="s">
        <v>62</v>
      </c>
      <c r="H26" s="28" t="s">
        <v>62</v>
      </c>
      <c r="I26" s="28" t="s">
        <v>68</v>
      </c>
      <c r="J26" s="28" t="s">
        <v>68</v>
      </c>
      <c r="K26" s="28" t="s">
        <v>61</v>
      </c>
      <c r="L26" s="28" t="s">
        <v>61</v>
      </c>
      <c r="M26" s="28" t="s">
        <v>61</v>
      </c>
      <c r="N26" s="28" t="s">
        <v>61</v>
      </c>
      <c r="O26" s="28" t="s">
        <v>61</v>
      </c>
      <c r="P26" s="28" t="s">
        <v>68</v>
      </c>
      <c r="Q26" s="28" t="s">
        <v>68</v>
      </c>
      <c r="R26" s="28" t="s">
        <v>70</v>
      </c>
      <c r="S26" s="28" t="s">
        <v>70</v>
      </c>
      <c r="T26" s="28" t="s">
        <v>68</v>
      </c>
      <c r="U26" s="125"/>
      <c r="V26" s="128"/>
      <c r="W26" s="131"/>
      <c r="X26" s="131"/>
      <c r="Y26" s="131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17"/>
    </row>
    <row r="27" spans="1:39" ht="15.75" customHeight="1" thickTop="1">
      <c r="A27" s="117"/>
      <c r="B27" s="120"/>
      <c r="C27" s="117"/>
      <c r="D27" s="133" t="s">
        <v>133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125"/>
      <c r="V27" s="128"/>
      <c r="W27" s="135"/>
      <c r="X27" s="135"/>
      <c r="Y27" s="135"/>
      <c r="Z27" s="137">
        <f>COUNTIF($E26:$T26,"ВД")+COUNTIF($E28:$T28,"ВД")</f>
        <v>0</v>
      </c>
      <c r="AA27" s="137">
        <f>SUM(AB27:AL28)</f>
        <v>7</v>
      </c>
      <c r="AB27" s="137">
        <f>COUNTIF($E26:$T26,"В")+COUNTIF($E28:$T28,"В")+COUNTIF($E26:$T26,"Д")+COUNTIF($E28:$T28,"Д")+COUNTIF($E26:$T26,"Ч")+COUNTIF($E28:$T28,"Ч")</f>
        <v>0</v>
      </c>
      <c r="AC27" s="137">
        <f>COUNTIF($E26:$T26,"ТВ")+COUNTIF($E28:$T28,"ТВ")+COUNTIF($E26:$T26,"Н")+COUNTIF($E28:$T28,"Н")+COUNTIF($E26:$T26,"НБ")+COUNTIF($E28:$T28,"НБ")+COUNTIF($E26:$T26,"ДБ")+COUNTIF($E28:$T28,"ДБ")+COUNTIF($E26:$T26,"ДО")+COUNTIF($E28:$T28,"ДО")+COUNTIF($E26:$T26,"ДД")+COUNTIF($E28:$T28,"ДД")</f>
        <v>0</v>
      </c>
      <c r="AD27" s="137">
        <f>COUNTIF($E26:$T26,"НА")+COUNTIF($E28:$T28,"НА")</f>
        <v>0</v>
      </c>
      <c r="AE27" s="137">
        <f>COUNTIF($E26:$T26,"БЗ")+COUNTIF($E28:$T28,"БЗ")</f>
        <v>0</v>
      </c>
      <c r="AF27" s="137">
        <f>COUNTIF($E26:$T26,"НД")+COUNTIF($E28:$T28,"НД")</f>
        <v>0</v>
      </c>
      <c r="AG27" s="137">
        <f>COUNTIF($E26:$T26,"НП")+COUNTIF($E28:$T28,"НП")</f>
        <v>0</v>
      </c>
      <c r="AH27" s="137">
        <f>COUNTIF($E26:$T26,"П")+COUNTIF($E28:$T28,"П")</f>
        <v>0</v>
      </c>
      <c r="AI27" s="137">
        <f>COUNTIF($E26:$T26,"ПР")+COUNTIF($E28:$T28,"ПР")</f>
        <v>0</v>
      </c>
      <c r="AJ27" s="137">
        <f>COUNTIF($E26:$T26,"С")+COUNTIF($E28:$T28,"С")</f>
        <v>0</v>
      </c>
      <c r="AK27" s="137">
        <f>COUNTIF($E26:$T26,"ТН")+COUNTIF($E28:$T28,"ТН")+COUNTIF($E26:$T26,"НН")+COUNTIF($E28:$T28,"НН")</f>
        <v>5</v>
      </c>
      <c r="AL27" s="137">
        <f>COUNTIF($E26:$T26,"НЗ")+COUNTIF($E28:$T28,"НЗ")+COUNTIF($E26:$T26,"ІВ")+COUNTIF($E28:$T28,"ІВ")+COUNTIF($E26:$T26,"І")+COUNTIF($E28:$T28,"І")</f>
        <v>2</v>
      </c>
      <c r="AM27" s="117"/>
    </row>
    <row r="28" spans="1:39" ht="15.75" customHeight="1" thickBot="1">
      <c r="A28" s="118"/>
      <c r="B28" s="121"/>
      <c r="C28" s="118"/>
      <c r="D28" s="134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126"/>
      <c r="V28" s="129"/>
      <c r="W28" s="136"/>
      <c r="X28" s="136"/>
      <c r="Y28" s="13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18"/>
    </row>
    <row r="29" spans="1:39" ht="13.5" customHeight="1">
      <c r="A29" s="116">
        <v>3</v>
      </c>
      <c r="B29" s="119">
        <v>1984</v>
      </c>
      <c r="C29" s="116" t="s">
        <v>71</v>
      </c>
      <c r="D29" s="122" t="s">
        <v>132</v>
      </c>
      <c r="E29" s="27">
        <v>8.25</v>
      </c>
      <c r="F29" s="27">
        <v>8.25</v>
      </c>
      <c r="G29" s="27">
        <v>8.25</v>
      </c>
      <c r="H29" s="27">
        <v>7</v>
      </c>
      <c r="I29" s="27" t="s">
        <v>68</v>
      </c>
      <c r="J29" s="27" t="s">
        <v>68</v>
      </c>
      <c r="K29" s="27">
        <v>8.25</v>
      </c>
      <c r="L29" s="27">
        <v>8.25</v>
      </c>
      <c r="M29" s="27">
        <v>8.25</v>
      </c>
      <c r="N29" s="27">
        <v>8.25</v>
      </c>
      <c r="O29" s="27">
        <v>7</v>
      </c>
      <c r="P29" s="27" t="s">
        <v>68</v>
      </c>
      <c r="Q29" s="27" t="s">
        <v>68</v>
      </c>
      <c r="R29" s="27">
        <v>8.25</v>
      </c>
      <c r="S29" s="27">
        <v>8.25</v>
      </c>
      <c r="T29" s="27" t="s">
        <v>68</v>
      </c>
      <c r="U29" s="124">
        <f>COUNTIF($E30:$T30,"Р")+COUNTIF($E32:$T32,"Р")</f>
        <v>11</v>
      </c>
      <c r="V29" s="127">
        <f>SUMIF($E30:$T30,"Р",$E29:$T29)+SUMIF($E32:$T32,"Р",$E31:$T31)</f>
        <v>88.25</v>
      </c>
      <c r="W29" s="135"/>
      <c r="X29" s="135"/>
      <c r="Y29" s="135"/>
      <c r="Z29" s="124">
        <f>SUMIF($E30:$T30,"ВД",$E29:$T29)+SUMIF($E32:$T32,"ВД",$E31:$T31)</f>
        <v>0</v>
      </c>
      <c r="AA29" s="124">
        <f>SUM(AB29:AL30)</f>
        <v>0</v>
      </c>
      <c r="AB29" s="124">
        <f>SUMIF($E30:$T30,"В",$E29:$T29)+SUMIF($E32:$T32,"В",$E31:$T31)+SUMIF($E30:$T30,"Д",$E29:$T29)+SUMIF($E32:$T32,"Д",$E31:$T31)+SUMIF($E30:$T30,"Ч",$E29:$T29)+SUMIF($E32:$T32,"Ч",$E31:$T31)</f>
        <v>0</v>
      </c>
      <c r="AC29" s="124">
        <f>SUMIF($E30:$T30,"ТВ",$E29:$T29)+SUMIF($E32:$T32,"ТВ",$E31:$T31)+SUMIF($E30:$T30,"Н",$E29:$T29)+SUMIF($E32:$T32,"Н",$E31:$T31)+SUMIF($E30:$T30,"НБ",$E29:$T29)+SUMIF($E32:$T32,"НБ",$E31:$T31)+SUMIF($E30:$T30,"ДБ",$E29:$T29)+SUMIF($E32:$T32,"ДБ",$E31:$T31)+SUMIF($E30:$T30,"ДО",$E29:$T29)+SUMIF($E32:$T32,"ДО",$E31:$T31)+SUMIF($E30:$T30,"ДД",$E29:$T29)+SUMIF($E32:$T32,"ДД",$E31:$T31)+SUMIF($E30:$T30,"ІН",$E29:$T29)+SUMIF($E32:$T32,"ІН",$E31:$T31)</f>
        <v>0</v>
      </c>
      <c r="AD29" s="124">
        <f>SUMIF($E30:$T30,"НА",$E29:$T29)+SUMIF($E32:$T32,"НА",$E31:$T31)</f>
        <v>0</v>
      </c>
      <c r="AE29" s="124">
        <f>SUMIF($E30:$T30,"БЗ",$E29:$T29)+SUMIF($E32:$T32,"БЗ",$E31:$T31)</f>
        <v>0</v>
      </c>
      <c r="AF29" s="124">
        <f>SUMIF($E30:$T30,"НД",$E29:$T29)+SUMIF($E32:$T32,"НД",$E31:$T31)</f>
        <v>0</v>
      </c>
      <c r="AG29" s="124">
        <f>SUMIF($E30:$T30,"НП",$E29:$T29)+SUMIF($E32:$T32,"НП",$E31:$T31)</f>
        <v>0</v>
      </c>
      <c r="AH29" s="124">
        <f>SUMIF($E30:$T30,"П",$E29:$T29)+SUMIF($E32:$T32,"П",$E31:$T31)</f>
        <v>0</v>
      </c>
      <c r="AI29" s="124">
        <f>SUMIF($E30:$T30,"ПР",$E29:$T29)+SUMIF($E32:$T32,"ПР",$E31:$T31)</f>
        <v>0</v>
      </c>
      <c r="AJ29" s="124">
        <f>SUMIF($E30:$T30,"С",$E29:$T29)+SUMIF($E32:$T32,"С",$E31:$T31)</f>
        <v>0</v>
      </c>
      <c r="AK29" s="124">
        <f>SUMIF($E30:$T30,"ТН",$E29:$T29)+SUMIF($E32:$T32,"ТН",$E31:$T31)+SUMIF($E30:$T30,"НН",$E29:$T29)+SUMIF($E32:$T32,"НН",$E31:$T31)</f>
        <v>0</v>
      </c>
      <c r="AL29" s="124">
        <f>SUMIF($E30:$T30,"НЗ",$E29:$T29)+SUMIF($E32:$T32,"НЗ",$E31:$T31)+SUMIF($E30:$T30,"ІВ",$E29:$T29)+SUMIF($E32:$T32,"ІВ",$E31:$T31)+SUMIF($E30:$T30,"І",$E29:$T29)+SUMIF($E32:$T32,"І",$E31:$T31)</f>
        <v>0</v>
      </c>
      <c r="AM29" s="116"/>
    </row>
    <row r="30" spans="1:39" ht="13.5" thickBot="1">
      <c r="A30" s="117"/>
      <c r="B30" s="120"/>
      <c r="C30" s="117"/>
      <c r="D30" s="123"/>
      <c r="E30" s="28" t="s">
        <v>62</v>
      </c>
      <c r="F30" s="28" t="s">
        <v>62</v>
      </c>
      <c r="G30" s="28" t="s">
        <v>62</v>
      </c>
      <c r="H30" s="28" t="s">
        <v>62</v>
      </c>
      <c r="I30" s="28" t="s">
        <v>68</v>
      </c>
      <c r="J30" s="28" t="s">
        <v>68</v>
      </c>
      <c r="K30" s="28" t="s">
        <v>62</v>
      </c>
      <c r="L30" s="28" t="s">
        <v>62</v>
      </c>
      <c r="M30" s="28" t="s">
        <v>62</v>
      </c>
      <c r="N30" s="28" t="s">
        <v>62</v>
      </c>
      <c r="O30" s="28" t="s">
        <v>62</v>
      </c>
      <c r="P30" s="28" t="s">
        <v>68</v>
      </c>
      <c r="Q30" s="28" t="s">
        <v>68</v>
      </c>
      <c r="R30" s="28" t="s">
        <v>62</v>
      </c>
      <c r="S30" s="28" t="s">
        <v>62</v>
      </c>
      <c r="T30" s="28" t="s">
        <v>68</v>
      </c>
      <c r="U30" s="125"/>
      <c r="V30" s="128"/>
      <c r="W30" s="131"/>
      <c r="X30" s="131"/>
      <c r="Y30" s="131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17"/>
    </row>
    <row r="31" spans="1:39" ht="14.25" customHeight="1" thickTop="1">
      <c r="A31" s="117"/>
      <c r="B31" s="120"/>
      <c r="C31" s="117"/>
      <c r="D31" s="133" t="s">
        <v>133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125"/>
      <c r="V31" s="128"/>
      <c r="W31" s="135"/>
      <c r="X31" s="135"/>
      <c r="Y31" s="135"/>
      <c r="Z31" s="137">
        <f>COUNTIF($E30:$T30,"ВД")+COUNTIF($E32:$T32,"ВД")</f>
        <v>0</v>
      </c>
      <c r="AA31" s="137">
        <f>SUM(AB31:AL32)</f>
        <v>0</v>
      </c>
      <c r="AB31" s="137">
        <f>COUNTIF($E30:$T30,"В")+COUNTIF($E32:$T32,"В")+COUNTIF($E30:$T30,"Д")+COUNTIF($E32:$T32,"Д")+COUNTIF($E30:$T30,"Ч")+COUNTIF($E32:$T32,"Ч")</f>
        <v>0</v>
      </c>
      <c r="AC31" s="137">
        <f>COUNTIF($E30:$T30,"ТВ")+COUNTIF($E32:$T32,"ТВ")+COUNTIF($E30:$T30,"Н")+COUNTIF($E32:$T32,"Н")+COUNTIF($E30:$T30,"НБ")+COUNTIF($E32:$T32,"НБ")+COUNTIF($E30:$T30,"ДБ")+COUNTIF($E32:$T32,"ДБ")+COUNTIF($E30:$T30,"ДО")+COUNTIF($E32:$T32,"ДО")+COUNTIF($E30:$T30,"ДД")+COUNTIF($E32:$T32,"ДД")</f>
        <v>0</v>
      </c>
      <c r="AD31" s="137">
        <f>COUNTIF($E30:$T30,"НА")+COUNTIF($E32:$T32,"НА")</f>
        <v>0</v>
      </c>
      <c r="AE31" s="137">
        <f>COUNTIF($E30:$T30,"БЗ")+COUNTIF($E32:$T32,"БЗ")</f>
        <v>0</v>
      </c>
      <c r="AF31" s="137">
        <f>COUNTIF($E30:$T30,"НД")+COUNTIF($E32:$T32,"НД")</f>
        <v>0</v>
      </c>
      <c r="AG31" s="137">
        <f>COUNTIF($E30:$T30,"НП")+COUNTIF($E32:$T32,"НП")</f>
        <v>0</v>
      </c>
      <c r="AH31" s="137">
        <f>COUNTIF($E30:$T30,"П")+COUNTIF($E32:$T32,"П")</f>
        <v>0</v>
      </c>
      <c r="AI31" s="137">
        <f>COUNTIF($E30:$T30,"ПР")+COUNTIF($E32:$T32,"ПР")</f>
        <v>0</v>
      </c>
      <c r="AJ31" s="137">
        <f>COUNTIF($E30:$T30,"С")+COUNTIF($E32:$T32,"С")</f>
        <v>0</v>
      </c>
      <c r="AK31" s="137">
        <f>COUNTIF($E30:$T30,"ТН")+COUNTIF($E32:$T32,"ТН")+COUNTIF($E30:$T30,"НН")+COUNTIF($E32:$T32,"НН")</f>
        <v>0</v>
      </c>
      <c r="AL31" s="137">
        <f>COUNTIF($E30:$T30,"НЗ")+COUNTIF($E32:$T32,"НЗ")+COUNTIF($E30:$T30,"ІВ")+COUNTIF($E32:$T32,"ІВ")+COUNTIF($E30:$T30,"І")+COUNTIF($E32:$T32,"І")</f>
        <v>0</v>
      </c>
      <c r="AM31" s="117"/>
    </row>
    <row r="32" spans="1:39" ht="13.5" thickBot="1">
      <c r="A32" s="118"/>
      <c r="B32" s="121"/>
      <c r="C32" s="118"/>
      <c r="D32" s="1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126"/>
      <c r="V32" s="129"/>
      <c r="W32" s="136"/>
      <c r="X32" s="136"/>
      <c r="Y32" s="13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18"/>
    </row>
    <row r="34" spans="2:39" ht="12.75">
      <c r="B34" s="138" t="s">
        <v>29</v>
      </c>
      <c r="C34" s="138"/>
      <c r="D34" s="138"/>
      <c r="E34" s="31"/>
      <c r="F34" s="31"/>
      <c r="G34" s="31"/>
      <c r="H34" s="31"/>
      <c r="I34" s="31"/>
      <c r="J34" s="31"/>
      <c r="N34" s="18" t="s">
        <v>34</v>
      </c>
      <c r="O34" s="18"/>
      <c r="P34" s="18"/>
      <c r="R34" s="31"/>
      <c r="S34" s="31"/>
      <c r="T34" s="31"/>
      <c r="U34" s="31"/>
      <c r="V34" s="31"/>
      <c r="W34" s="31"/>
      <c r="AA34" s="3"/>
      <c r="AB34" t="s">
        <v>59</v>
      </c>
      <c r="AC34" s="3"/>
      <c r="AE34" s="31"/>
      <c r="AF34" s="31"/>
      <c r="AG34" s="31"/>
      <c r="AH34" s="31"/>
      <c r="AI34" s="31"/>
      <c r="AJ34" s="31"/>
      <c r="AM34" s="10"/>
    </row>
    <row r="35" spans="2:39" ht="12.75">
      <c r="B35" s="138" t="s">
        <v>30</v>
      </c>
      <c r="C35" s="138"/>
      <c r="D35" s="138"/>
      <c r="E35" s="139" t="s">
        <v>31</v>
      </c>
      <c r="F35" s="139"/>
      <c r="G35" s="139"/>
      <c r="H35" s="139"/>
      <c r="I35" s="139"/>
      <c r="J35" s="139"/>
      <c r="N35" s="138" t="s">
        <v>35</v>
      </c>
      <c r="O35" s="138"/>
      <c r="P35" s="138"/>
      <c r="R35" s="139" t="s">
        <v>31</v>
      </c>
      <c r="S35" s="139"/>
      <c r="T35" s="139"/>
      <c r="U35" s="139"/>
      <c r="V35" s="139"/>
      <c r="W35" s="139"/>
      <c r="AA35" s="3"/>
      <c r="AB35" t="s">
        <v>60</v>
      </c>
      <c r="AC35" s="3"/>
      <c r="AE35" s="139" t="s">
        <v>31</v>
      </c>
      <c r="AF35" s="139"/>
      <c r="AG35" s="139"/>
      <c r="AH35" s="139"/>
      <c r="AI35" s="139"/>
      <c r="AJ35" s="139"/>
      <c r="AM35" s="15"/>
    </row>
    <row r="36" ht="12.75">
      <c r="AM36" s="10"/>
    </row>
    <row r="37" spans="2:39" ht="12.75">
      <c r="B37" s="140" t="s">
        <v>73</v>
      </c>
      <c r="C37" s="140"/>
      <c r="D37" s="140"/>
      <c r="E37" s="141"/>
      <c r="F37" s="141"/>
      <c r="G37" s="4"/>
      <c r="H37" s="15"/>
      <c r="I37" s="31"/>
      <c r="J37" s="31"/>
      <c r="K37" s="31"/>
      <c r="L37" s="31"/>
      <c r="R37" s="141"/>
      <c r="S37" s="141"/>
      <c r="T37" s="4"/>
      <c r="U37" s="15"/>
      <c r="V37" s="31"/>
      <c r="W37" s="31"/>
      <c r="X37" s="31"/>
      <c r="Y37" s="31"/>
      <c r="AE37" s="141"/>
      <c r="AF37" s="141"/>
      <c r="AG37" s="4"/>
      <c r="AH37" s="15"/>
      <c r="AI37" s="31"/>
      <c r="AJ37" s="31"/>
      <c r="AK37" s="31"/>
      <c r="AL37" s="31"/>
      <c r="AM37" s="10"/>
    </row>
    <row r="38" spans="5:39" ht="12.75">
      <c r="E38" s="16" t="s">
        <v>32</v>
      </c>
      <c r="F38" s="16"/>
      <c r="H38" s="15"/>
      <c r="I38" s="139" t="s">
        <v>33</v>
      </c>
      <c r="J38" s="139"/>
      <c r="K38" s="139"/>
      <c r="L38" s="139"/>
      <c r="R38" s="16" t="s">
        <v>32</v>
      </c>
      <c r="S38" s="16"/>
      <c r="U38" s="15"/>
      <c r="V38" s="139" t="s">
        <v>33</v>
      </c>
      <c r="W38" s="139"/>
      <c r="X38" s="139"/>
      <c r="Y38" s="139"/>
      <c r="AE38" s="16" t="s">
        <v>32</v>
      </c>
      <c r="AF38" s="16"/>
      <c r="AH38" s="15"/>
      <c r="AI38" s="139" t="s">
        <v>33</v>
      </c>
      <c r="AJ38" s="139"/>
      <c r="AK38" s="139"/>
      <c r="AL38" s="139"/>
      <c r="AM38" s="17"/>
    </row>
  </sheetData>
  <sheetProtection password="CC71" sheet="1"/>
  <mergeCells count="218">
    <mergeCell ref="H3:Q3"/>
    <mergeCell ref="I38:L38"/>
    <mergeCell ref="V38:Y38"/>
    <mergeCell ref="AI38:AL38"/>
    <mergeCell ref="B37:D37"/>
    <mergeCell ref="E37:F37"/>
    <mergeCell ref="I37:L37"/>
    <mergeCell ref="R37:S37"/>
    <mergeCell ref="V37:Y37"/>
    <mergeCell ref="AE37:AF37"/>
    <mergeCell ref="AI37:AL37"/>
    <mergeCell ref="B34:D34"/>
    <mergeCell ref="E34:J34"/>
    <mergeCell ref="R34:W34"/>
    <mergeCell ref="AE34:AJ34"/>
    <mergeCell ref="B35:D35"/>
    <mergeCell ref="E35:J35"/>
    <mergeCell ref="N35:P35"/>
    <mergeCell ref="R35:W35"/>
    <mergeCell ref="AE35:AJ35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AI29:AI30"/>
    <mergeCell ref="AJ29:AJ30"/>
    <mergeCell ref="AK29:AK30"/>
    <mergeCell ref="AL29:AL30"/>
    <mergeCell ref="AM29:AM32"/>
    <mergeCell ref="D31:D32"/>
    <mergeCell ref="W31:W32"/>
    <mergeCell ref="X31:X32"/>
    <mergeCell ref="Y31:Y32"/>
    <mergeCell ref="Z31:Z32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AI27:AI28"/>
    <mergeCell ref="AJ27:AJ28"/>
    <mergeCell ref="AK27:AK28"/>
    <mergeCell ref="AL27:AL28"/>
    <mergeCell ref="A29:A32"/>
    <mergeCell ref="B29:B32"/>
    <mergeCell ref="C29:C32"/>
    <mergeCell ref="D29:D30"/>
    <mergeCell ref="U29:U32"/>
    <mergeCell ref="V29:V32"/>
    <mergeCell ref="AC27:AC28"/>
    <mergeCell ref="AD27:AD28"/>
    <mergeCell ref="AE27:AE28"/>
    <mergeCell ref="AF27:AF28"/>
    <mergeCell ref="AG27:AG28"/>
    <mergeCell ref="AH27:AH28"/>
    <mergeCell ref="AK25:AK26"/>
    <mergeCell ref="AL25:AL26"/>
    <mergeCell ref="AM25:AM28"/>
    <mergeCell ref="D27:D28"/>
    <mergeCell ref="W27:W28"/>
    <mergeCell ref="X27:X28"/>
    <mergeCell ref="Y27:Y28"/>
    <mergeCell ref="Z27:Z28"/>
    <mergeCell ref="AA27:AA28"/>
    <mergeCell ref="AB27:AB28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AK23:AK24"/>
    <mergeCell ref="AL23:AL24"/>
    <mergeCell ref="A25:A28"/>
    <mergeCell ref="B25:B28"/>
    <mergeCell ref="C25:C28"/>
    <mergeCell ref="D25:D26"/>
    <mergeCell ref="U25:U28"/>
    <mergeCell ref="V25:V28"/>
    <mergeCell ref="W25:W26"/>
    <mergeCell ref="X25:X26"/>
    <mergeCell ref="AE23:AE24"/>
    <mergeCell ref="AF23:AF24"/>
    <mergeCell ref="AG23:AG24"/>
    <mergeCell ref="AH23:AH24"/>
    <mergeCell ref="AI23:AI24"/>
    <mergeCell ref="AJ23:AJ24"/>
    <mergeCell ref="AM21:AM24"/>
    <mergeCell ref="D23:D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G21:AG22"/>
    <mergeCell ref="AH21:AH22"/>
    <mergeCell ref="AI21:AI22"/>
    <mergeCell ref="AJ21:AJ22"/>
    <mergeCell ref="AK21:AK22"/>
    <mergeCell ref="AL21:AL22"/>
    <mergeCell ref="AA21:AA22"/>
    <mergeCell ref="AB21:AB22"/>
    <mergeCell ref="AC21:AC22"/>
    <mergeCell ref="AD21:AD22"/>
    <mergeCell ref="AE21:AE22"/>
    <mergeCell ref="AF21:AF22"/>
    <mergeCell ref="U21:U24"/>
    <mergeCell ref="V21:V24"/>
    <mergeCell ref="W21:W22"/>
    <mergeCell ref="X21:X22"/>
    <mergeCell ref="Y21:Y22"/>
    <mergeCell ref="Z21:Z22"/>
    <mergeCell ref="Q18:Q20"/>
    <mergeCell ref="R18:R20"/>
    <mergeCell ref="S18:S20"/>
    <mergeCell ref="T18:T20"/>
    <mergeCell ref="A21:A24"/>
    <mergeCell ref="B21:B24"/>
    <mergeCell ref="C21:C24"/>
    <mergeCell ref="D21:D22"/>
    <mergeCell ref="K18:K20"/>
    <mergeCell ref="L18:L20"/>
    <mergeCell ref="M18:M20"/>
    <mergeCell ref="N18:N20"/>
    <mergeCell ref="O18:O20"/>
    <mergeCell ref="P18:P20"/>
    <mergeCell ref="E18:E20"/>
    <mergeCell ref="F18:F20"/>
    <mergeCell ref="G18:G20"/>
    <mergeCell ref="H18:H20"/>
    <mergeCell ref="I18:I20"/>
    <mergeCell ref="J18:J20"/>
    <mergeCell ref="AJ15:AJ18"/>
    <mergeCell ref="AK15:AK18"/>
    <mergeCell ref="AL15:AL18"/>
    <mergeCell ref="V16:V20"/>
    <mergeCell ref="W16:Y16"/>
    <mergeCell ref="W17:W20"/>
    <mergeCell ref="X17:X20"/>
    <mergeCell ref="Y17:Y20"/>
    <mergeCell ref="AD15:AD18"/>
    <mergeCell ref="AE15:AE18"/>
    <mergeCell ref="AF15:AF18"/>
    <mergeCell ref="AG15:AG18"/>
    <mergeCell ref="AH15:AH18"/>
    <mergeCell ref="AI15:AI18"/>
    <mergeCell ref="S15:S17"/>
    <mergeCell ref="T15:T17"/>
    <mergeCell ref="U15:U20"/>
    <mergeCell ref="V15:Y15"/>
    <mergeCell ref="AB15:AB18"/>
    <mergeCell ref="AC15:AC18"/>
    <mergeCell ref="M15:M17"/>
    <mergeCell ref="N15:N17"/>
    <mergeCell ref="O15:O17"/>
    <mergeCell ref="P15:P17"/>
    <mergeCell ref="Q15:Q17"/>
    <mergeCell ref="R15:R17"/>
    <mergeCell ref="AB14:AL14"/>
    <mergeCell ref="AM14:AM20"/>
    <mergeCell ref="E15:E17"/>
    <mergeCell ref="F15:F17"/>
    <mergeCell ref="G15:G17"/>
    <mergeCell ref="H15:H17"/>
    <mergeCell ref="I15:I17"/>
    <mergeCell ref="J15:J17"/>
    <mergeCell ref="K15:K17"/>
    <mergeCell ref="L15:L17"/>
    <mergeCell ref="AL11:AM11"/>
    <mergeCell ref="I12:M12"/>
    <mergeCell ref="A14:A20"/>
    <mergeCell ref="B14:B20"/>
    <mergeCell ref="C14:C20"/>
    <mergeCell ref="D14:D20"/>
    <mergeCell ref="E14:T14"/>
    <mergeCell ref="U14:Y14"/>
    <mergeCell ref="Z14:Z18"/>
    <mergeCell ref="AA14:AA18"/>
    <mergeCell ref="AE9:AH10"/>
    <mergeCell ref="AI9:AM9"/>
    <mergeCell ref="AA10:AB10"/>
    <mergeCell ref="AI10:AK10"/>
    <mergeCell ref="AL10:AM10"/>
    <mergeCell ref="E11:T11"/>
    <mergeCell ref="U11:X11"/>
    <mergeCell ref="AA11:AB11"/>
    <mergeCell ref="AE11:AH11"/>
    <mergeCell ref="AI11:AK11"/>
    <mergeCell ref="H4:P4"/>
    <mergeCell ref="H6:P6"/>
    <mergeCell ref="H7:P7"/>
    <mergeCell ref="M9:P9"/>
    <mergeCell ref="U9:X10"/>
    <mergeCell ref="Y9:AB9"/>
  </mergeCells>
  <conditionalFormatting sqref="Z21:Z32">
    <cfRule type="cellIs" priority="10" dxfId="5" operator="equal" stopIfTrue="1">
      <formula>0</formula>
    </cfRule>
  </conditionalFormatting>
  <conditionalFormatting sqref="AA21:AA24">
    <cfRule type="cellIs" priority="9" dxfId="5" operator="equal" stopIfTrue="1">
      <formula>0</formula>
    </cfRule>
  </conditionalFormatting>
  <conditionalFormatting sqref="AB21:AL32">
    <cfRule type="cellIs" priority="8" dxfId="5" operator="equal" stopIfTrue="1">
      <formula>0</formula>
    </cfRule>
  </conditionalFormatting>
  <conditionalFormatting sqref="AA25:AA28">
    <cfRule type="cellIs" priority="7" dxfId="5" operator="equal" stopIfTrue="1">
      <formula>0</formula>
    </cfRule>
  </conditionalFormatting>
  <conditionalFormatting sqref="AA29:AA32">
    <cfRule type="cellIs" priority="6" dxfId="5" operator="equal" stopIfTrue="1">
      <formula>0</formula>
    </cfRule>
  </conditionalFormatting>
  <dataValidations count="1">
    <dataValidation type="list" allowBlank="1" showInputMessage="1" showErrorMessage="1" sqref="E22:T22 E24:T24 E26:T26 E28:T28 E30:T30 E32:T32">
      <formula1>Список</formula1>
    </dataValidation>
  </dataValidations>
  <printOptions/>
  <pageMargins left="0.1968503937007874" right="0" top="0.3937007874015748" bottom="0.7874015748031497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C33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61.00390625" style="0" customWidth="1"/>
  </cols>
  <sheetData>
    <row r="2" spans="1:3" ht="12.75">
      <c r="A2" s="143" t="s">
        <v>74</v>
      </c>
      <c r="B2" s="142" t="s">
        <v>75</v>
      </c>
      <c r="C2" s="142"/>
    </row>
    <row r="3" spans="1:3" ht="12.75">
      <c r="A3" s="143"/>
      <c r="B3" s="22" t="s">
        <v>77</v>
      </c>
      <c r="C3" s="22" t="s">
        <v>76</v>
      </c>
    </row>
    <row r="4" spans="1:3" ht="12.75">
      <c r="A4" s="23" t="s">
        <v>103</v>
      </c>
      <c r="B4" s="24" t="s">
        <v>62</v>
      </c>
      <c r="C4" s="25">
        <v>1</v>
      </c>
    </row>
    <row r="5" spans="1:3" ht="25.5">
      <c r="A5" s="23" t="s">
        <v>104</v>
      </c>
      <c r="B5" s="26" t="s">
        <v>78</v>
      </c>
      <c r="C5" s="25">
        <v>2</v>
      </c>
    </row>
    <row r="6" spans="1:3" ht="12.75">
      <c r="A6" s="23" t="s">
        <v>105</v>
      </c>
      <c r="B6" s="26" t="s">
        <v>79</v>
      </c>
      <c r="C6" s="25">
        <v>3</v>
      </c>
    </row>
    <row r="7" spans="1:3" ht="12.75">
      <c r="A7" s="23" t="s">
        <v>106</v>
      </c>
      <c r="B7" s="26" t="s">
        <v>80</v>
      </c>
      <c r="C7" s="25">
        <v>4</v>
      </c>
    </row>
    <row r="8" spans="1:3" ht="12.75">
      <c r="A8" s="23" t="s">
        <v>107</v>
      </c>
      <c r="B8" s="26" t="s">
        <v>81</v>
      </c>
      <c r="C8" s="25">
        <v>5</v>
      </c>
    </row>
    <row r="9" spans="1:3" ht="12.75">
      <c r="A9" s="23" t="s">
        <v>108</v>
      </c>
      <c r="B9" s="26" t="s">
        <v>82</v>
      </c>
      <c r="C9" s="25">
        <v>6</v>
      </c>
    </row>
    <row r="10" spans="1:3" ht="12.75">
      <c r="A10" s="23" t="s">
        <v>66</v>
      </c>
      <c r="B10" s="24" t="s">
        <v>83</v>
      </c>
      <c r="C10" s="25">
        <v>7</v>
      </c>
    </row>
    <row r="11" spans="1:3" ht="12.75">
      <c r="A11" s="23" t="s">
        <v>109</v>
      </c>
      <c r="B11" s="24" t="s">
        <v>67</v>
      </c>
      <c r="C11" s="25">
        <v>8</v>
      </c>
    </row>
    <row r="12" spans="1:3" ht="25.5">
      <c r="A12" s="23" t="s">
        <v>110</v>
      </c>
      <c r="B12" s="26" t="s">
        <v>84</v>
      </c>
      <c r="C12" s="25">
        <v>9</v>
      </c>
    </row>
    <row r="13" spans="1:3" ht="38.25">
      <c r="A13" s="23" t="s">
        <v>111</v>
      </c>
      <c r="B13" s="26" t="s">
        <v>85</v>
      </c>
      <c r="C13" s="25">
        <v>10</v>
      </c>
    </row>
    <row r="14" spans="1:3" ht="12.75">
      <c r="A14" s="23" t="s">
        <v>112</v>
      </c>
      <c r="B14" s="26" t="s">
        <v>86</v>
      </c>
      <c r="C14" s="25">
        <v>11</v>
      </c>
    </row>
    <row r="15" spans="1:3" ht="25.5">
      <c r="A15" s="23" t="s">
        <v>113</v>
      </c>
      <c r="B15" s="26" t="s">
        <v>87</v>
      </c>
      <c r="C15" s="25">
        <v>12</v>
      </c>
    </row>
    <row r="16" spans="1:3" ht="25.5">
      <c r="A16" s="23" t="s">
        <v>114</v>
      </c>
      <c r="B16" s="26" t="s">
        <v>88</v>
      </c>
      <c r="C16" s="25">
        <v>13</v>
      </c>
    </row>
    <row r="17" spans="1:3" ht="38.25">
      <c r="A17" s="23" t="s">
        <v>115</v>
      </c>
      <c r="B17" s="26" t="s">
        <v>89</v>
      </c>
      <c r="C17" s="25">
        <v>14</v>
      </c>
    </row>
    <row r="18" spans="1:3" ht="25.5">
      <c r="A18" s="23" t="s">
        <v>116</v>
      </c>
      <c r="B18" s="26" t="s">
        <v>90</v>
      </c>
      <c r="C18" s="25">
        <v>15</v>
      </c>
    </row>
    <row r="19" spans="1:3" ht="51">
      <c r="A19" s="23" t="s">
        <v>117</v>
      </c>
      <c r="B19" s="26" t="s">
        <v>91</v>
      </c>
      <c r="C19" s="25">
        <v>16</v>
      </c>
    </row>
    <row r="20" spans="1:3" ht="25.5">
      <c r="A20" s="23" t="s">
        <v>118</v>
      </c>
      <c r="B20" s="26" t="s">
        <v>92</v>
      </c>
      <c r="C20" s="25">
        <v>17</v>
      </c>
    </row>
    <row r="21" spans="1:3" ht="25.5">
      <c r="A21" s="23" t="s">
        <v>119</v>
      </c>
      <c r="B21" s="24" t="s">
        <v>69</v>
      </c>
      <c r="C21" s="25">
        <v>18</v>
      </c>
    </row>
    <row r="22" spans="1:3" ht="25.5">
      <c r="A22" s="23" t="s">
        <v>120</v>
      </c>
      <c r="B22" s="26" t="s">
        <v>93</v>
      </c>
      <c r="C22" s="25">
        <v>19</v>
      </c>
    </row>
    <row r="23" spans="1:3" ht="25.5">
      <c r="A23" s="23" t="s">
        <v>121</v>
      </c>
      <c r="B23" s="26" t="s">
        <v>94</v>
      </c>
      <c r="C23" s="25">
        <v>20</v>
      </c>
    </row>
    <row r="24" spans="1:3" ht="38.25">
      <c r="A24" s="23" t="s">
        <v>122</v>
      </c>
      <c r="B24" s="26" t="s">
        <v>95</v>
      </c>
      <c r="C24" s="25">
        <v>21</v>
      </c>
    </row>
    <row r="25" spans="1:3" ht="38.25">
      <c r="A25" s="23" t="s">
        <v>123</v>
      </c>
      <c r="B25" s="26" t="s">
        <v>96</v>
      </c>
      <c r="C25" s="25">
        <v>22</v>
      </c>
    </row>
    <row r="26" spans="1:3" ht="12.75">
      <c r="A26" s="23" t="s">
        <v>124</v>
      </c>
      <c r="B26" s="26" t="s">
        <v>97</v>
      </c>
      <c r="C26" s="25">
        <v>23</v>
      </c>
    </row>
    <row r="27" spans="1:3" ht="12.75">
      <c r="A27" s="23" t="s">
        <v>125</v>
      </c>
      <c r="B27" s="24" t="s">
        <v>98</v>
      </c>
      <c r="C27" s="25">
        <v>24</v>
      </c>
    </row>
    <row r="28" spans="1:3" ht="12.75">
      <c r="A28" s="23" t="s">
        <v>126</v>
      </c>
      <c r="B28" s="26" t="s">
        <v>99</v>
      </c>
      <c r="C28" s="25">
        <v>25</v>
      </c>
    </row>
    <row r="29" spans="1:3" ht="12.75">
      <c r="A29" s="23" t="s">
        <v>127</v>
      </c>
      <c r="B29" s="24" t="s">
        <v>61</v>
      </c>
      <c r="C29" s="25">
        <v>26</v>
      </c>
    </row>
    <row r="30" spans="1:3" ht="38.25">
      <c r="A30" s="23" t="s">
        <v>128</v>
      </c>
      <c r="B30" s="26" t="s">
        <v>100</v>
      </c>
      <c r="C30" s="25">
        <v>27</v>
      </c>
    </row>
    <row r="31" spans="1:3" ht="12.75">
      <c r="A31" s="23" t="s">
        <v>129</v>
      </c>
      <c r="B31" s="24" t="s">
        <v>70</v>
      </c>
      <c r="C31" s="25">
        <v>28</v>
      </c>
    </row>
    <row r="32" spans="1:3" ht="25.5">
      <c r="A32" s="23" t="s">
        <v>130</v>
      </c>
      <c r="B32" s="26" t="s">
        <v>101</v>
      </c>
      <c r="C32" s="25">
        <v>29</v>
      </c>
    </row>
    <row r="33" spans="1:3" ht="12.75">
      <c r="A33" s="23" t="s">
        <v>131</v>
      </c>
      <c r="B33" s="26" t="s">
        <v>102</v>
      </c>
      <c r="C33" s="25">
        <v>30</v>
      </c>
    </row>
  </sheetData>
  <sheetProtection/>
  <mergeCells count="2">
    <mergeCell ref="B2:C2"/>
    <mergeCell ref="A2:A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32"/>
  <sheetViews>
    <sheetView zoomScalePageLayoutView="0" workbookViewId="0" topLeftCell="A1">
      <selection activeCell="N19" sqref="N19"/>
    </sheetView>
  </sheetViews>
  <sheetFormatPr defaultColWidth="9.00390625" defaultRowHeight="12.75"/>
  <sheetData>
    <row r="1" ht="12.75">
      <c r="B1" t="s">
        <v>68</v>
      </c>
    </row>
    <row r="2" ht="12.75">
      <c r="B2" t="s">
        <v>62</v>
      </c>
    </row>
    <row r="3" ht="12.75">
      <c r="B3" t="s">
        <v>83</v>
      </c>
    </row>
    <row r="4" ht="12.75">
      <c r="B4" t="s">
        <v>67</v>
      </c>
    </row>
    <row r="5" ht="12.75">
      <c r="B5" t="s">
        <v>69</v>
      </c>
    </row>
    <row r="6" ht="12.75">
      <c r="B6" t="s">
        <v>98</v>
      </c>
    </row>
    <row r="7" ht="12.75">
      <c r="B7" t="s">
        <v>61</v>
      </c>
    </row>
    <row r="8" ht="12.75">
      <c r="B8" t="s">
        <v>70</v>
      </c>
    </row>
    <row r="10" ht="12.75">
      <c r="B10" t="s">
        <v>78</v>
      </c>
    </row>
    <row r="11" ht="12.75">
      <c r="B11" t="s">
        <v>79</v>
      </c>
    </row>
    <row r="12" ht="12.75">
      <c r="B12" t="s">
        <v>80</v>
      </c>
    </row>
    <row r="13" ht="12.75">
      <c r="B13" t="s">
        <v>81</v>
      </c>
    </row>
    <row r="14" ht="12.75">
      <c r="B14" t="s">
        <v>82</v>
      </c>
    </row>
    <row r="15" ht="12.75">
      <c r="B15" t="s">
        <v>84</v>
      </c>
    </row>
    <row r="16" ht="12.75">
      <c r="B16" t="s">
        <v>85</v>
      </c>
    </row>
    <row r="17" ht="12.75">
      <c r="B17" t="s">
        <v>86</v>
      </c>
    </row>
    <row r="18" ht="12.75">
      <c r="B18" t="s">
        <v>87</v>
      </c>
    </row>
    <row r="19" ht="12.75">
      <c r="B19" t="s">
        <v>88</v>
      </c>
    </row>
    <row r="20" ht="12.75">
      <c r="B20" t="s">
        <v>89</v>
      </c>
    </row>
    <row r="21" ht="12.75">
      <c r="B21" t="s">
        <v>90</v>
      </c>
    </row>
    <row r="22" ht="12.75">
      <c r="B22" t="s">
        <v>91</v>
      </c>
    </row>
    <row r="23" ht="12.75">
      <c r="B23" t="s">
        <v>92</v>
      </c>
    </row>
    <row r="24" ht="12.75">
      <c r="B24" t="s">
        <v>93</v>
      </c>
    </row>
    <row r="25" ht="12.75">
      <c r="B25" t="s">
        <v>94</v>
      </c>
    </row>
    <row r="26" ht="12.75">
      <c r="B26" t="s">
        <v>95</v>
      </c>
    </row>
    <row r="27" ht="12.75">
      <c r="B27" t="s">
        <v>96</v>
      </c>
    </row>
    <row r="28" ht="12.75">
      <c r="B28" t="s">
        <v>97</v>
      </c>
    </row>
    <row r="29" ht="12.75">
      <c r="B29" t="s">
        <v>99</v>
      </c>
    </row>
    <row r="30" ht="12.75">
      <c r="B30" t="s">
        <v>100</v>
      </c>
    </row>
    <row r="31" ht="12.75">
      <c r="B31" t="s">
        <v>101</v>
      </c>
    </row>
    <row r="32" ht="12.75">
      <c r="B3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Нечай Олександр Олександрович</dc:creator>
  <cp:keywords/>
  <dc:description/>
  <cp:lastModifiedBy>Нечай Олександр Олександрович</cp:lastModifiedBy>
  <cp:lastPrinted>2014-04-15T08:10:48Z</cp:lastPrinted>
  <dcterms:created xsi:type="dcterms:W3CDTF">2011-11-08T14:30:35Z</dcterms:created>
  <dcterms:modified xsi:type="dcterms:W3CDTF">2014-04-22T10:36:55Z</dcterms:modified>
  <cp:category/>
  <cp:version/>
  <cp:contentType/>
  <cp:contentStatus/>
</cp:coreProperties>
</file>